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64011"/>
  <mc:AlternateContent xmlns:mc="http://schemas.openxmlformats.org/markup-compatibility/2006">
    <mc:Choice Requires="x15">
      <x15ac:absPath xmlns:x15ac="http://schemas.microsoft.com/office/spreadsheetml/2010/11/ac" url="\\nask.man.ac.uk\home$\Downloads\"/>
    </mc:Choice>
  </mc:AlternateContent>
  <bookViews>
    <workbookView xWindow="0" yWindow="0" windowWidth="7092" windowHeight="2904" tabRatio="719" activeTab="5"/>
  </bookViews>
  <sheets>
    <sheet name="Version update notes" sheetId="8" r:id="rId1"/>
    <sheet name="Agreement (consent)Sensitivity " sheetId="1" r:id="rId2"/>
    <sheet name="Expectation Sensitivity" sheetId="4" r:id="rId3"/>
    <sheet name="Data Sensitivity" sheetId="5" r:id="rId4"/>
    <sheet name="Desensitising Factors" sheetId="6" r:id="rId5"/>
    <sheet name="Summary Risk" sheetId="7" r:id="rId6"/>
    <sheet name="Evaluation" sheetId="3" r:id="rId7"/>
    <sheet name="codes" sheetId="2" state="hidden" r:id="rId8"/>
  </sheets>
  <definedNames>
    <definedName name="Data_Situation_Sensistivity_Score">Evaluation!$I$2</definedName>
    <definedName name="Summary_Risk_Score">Evaluation!$I$3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9" i="7" l="1"/>
  <c r="D10" i="7"/>
  <c r="D9" i="1"/>
  <c r="D10" i="1"/>
  <c r="D8" i="1"/>
  <c r="B7" i="6"/>
  <c r="D8" i="7"/>
  <c r="D7" i="7" l="1"/>
  <c r="D6" i="7"/>
  <c r="D5" i="7"/>
  <c r="D4" i="7" l="1"/>
  <c r="D3" i="7"/>
  <c r="D6" i="6"/>
  <c r="D5" i="6"/>
  <c r="D4" i="6"/>
  <c r="D3" i="6"/>
  <c r="D4" i="5"/>
  <c r="D5" i="5"/>
  <c r="D6" i="5"/>
  <c r="D7" i="5"/>
  <c r="D3" i="5"/>
  <c r="B8" i="5"/>
  <c r="B9" i="4"/>
  <c r="D6" i="4"/>
  <c r="D7" i="4"/>
  <c r="D8" i="4"/>
  <c r="D5" i="4"/>
  <c r="D4" i="4"/>
  <c r="D3" i="4"/>
  <c r="B13" i="1"/>
  <c r="D4" i="1"/>
  <c r="D5" i="1"/>
  <c r="D6" i="1"/>
  <c r="D7" i="1"/>
  <c r="D11" i="1"/>
  <c r="D12" i="1"/>
  <c r="D3" i="1"/>
  <c r="D7" i="6" l="1"/>
  <c r="D8" i="5"/>
  <c r="D9" i="4"/>
  <c r="D13" i="1"/>
  <c r="D11" i="7" l="1"/>
  <c r="D12" i="7" s="1"/>
  <c r="I2" i="3"/>
  <c r="B12" i="7" l="1"/>
  <c r="I3" i="3"/>
  <c r="F6" i="3" s="1"/>
  <c r="E5" i="3" l="1"/>
  <c r="E6" i="3"/>
  <c r="D4" i="3"/>
  <c r="D5" i="3"/>
  <c r="D6" i="3"/>
  <c r="F5" i="3"/>
  <c r="E4" i="3"/>
  <c r="F4" i="3"/>
  <c r="H5" i="3"/>
</calcChain>
</file>

<file path=xl/sharedStrings.xml><?xml version="1.0" encoding="utf-8"?>
<sst xmlns="http://schemas.openxmlformats.org/spreadsheetml/2006/main" count="100" uniqueCount="86">
  <si>
    <t>1. Are the data subjects aware that their data have been collected in the first place?</t>
  </si>
  <si>
    <t xml:space="preserve">2. Have the data subjects agreed (explicitly or implicitly) to the collection of their data? </t>
  </si>
  <si>
    <t>4. Are the data subjects aware of the original use of their data?</t>
  </si>
  <si>
    <t>5. Have the data subjects agreed (explicitly or implicitly) to the original use of their data?</t>
  </si>
  <si>
    <t>6. Have the data subjects agreed in general to the sharing of a functionally anonymised version of their data?</t>
  </si>
  <si>
    <t>7. Are the data subjects aware of the specific organisations that you are sharing a functionally anonymised version of their data with?</t>
  </si>
  <si>
    <t>8. Have they agreed to your sharing their data with those organisations?</t>
  </si>
  <si>
    <t>9. Are the data subjects aware of the particular use to which their functionally anonymised data are being put?</t>
  </si>
  <si>
    <t>10. Have they agreed to those uses?</t>
  </si>
  <si>
    <t>Question</t>
  </si>
  <si>
    <t>Response</t>
  </si>
  <si>
    <t>Score</t>
  </si>
  <si>
    <t>3. Were the data subjects completely free to agree to the collection of their data (or have they agreed to collection because they want something (a good or service) for which are required to hand over some data before they can obtain it)?</t>
  </si>
  <si>
    <t>Yes</t>
  </si>
  <si>
    <t>No</t>
  </si>
  <si>
    <t>Don’t Know</t>
  </si>
  <si>
    <t>1. Do you (the sending organisation) have a relationship with the data subjects such that a reasonable data subject would expect you to have access to their data?</t>
  </si>
  <si>
    <t>2. Does the receiving organisation have a relationship with the data subjects such that a reasonable data subject would expect them to have access to their data??</t>
  </si>
  <si>
    <t>3. Is the receiving organisation a government or commercial entity?</t>
  </si>
  <si>
    <t>4. Is your organisation’s area of work one where trust is operationally important (e.g. health or education)?</t>
  </si>
  <si>
    <t>6. Is there an actual or likely perceived imbalance of benefit arising from the proposed share or release? E.g. is the data controller benefiting but the data subjects not?</t>
  </si>
  <si>
    <t>1. Are some of the variables sensitive?</t>
  </si>
  <si>
    <t xml:space="preserve">2. Are the data about a vulnerable population? </t>
  </si>
  <si>
    <t>3. Are the data about a sensitive topic?</t>
  </si>
  <si>
    <t>2.   Have you carried consultations with groups of stakeholders (particularly the general public and/or data subjects)</t>
  </si>
  <si>
    <t>1.   Will there be some public benefit arising from the downstream use of the data?</t>
  </si>
  <si>
    <t>4.   Does your communication plan engender trustworthiness through transparency (sufficient to offset adverse responses in the expectation sensitivity section)?</t>
  </si>
  <si>
    <t>1. Are the data of high quality?</t>
  </si>
  <si>
    <t>2. How old are the data?</t>
  </si>
  <si>
    <t>3. Do the data constitute a whole population or a sample?</t>
  </si>
  <si>
    <t>4. How many variables are there that fall within the standard key variable sets?</t>
  </si>
  <si>
    <t>5. Which of the following best describes the data?</t>
  </si>
  <si>
    <t>Yes, the data are clean and contain no or minimal errors and no or minimal missing data.</t>
  </si>
  <si>
    <t>The data contained errors but have been cleaned.</t>
  </si>
  <si>
    <t xml:space="preserve">The data contains some errors and or missing data. </t>
  </si>
  <si>
    <t xml:space="preserve">The data are dirty - they contain many errors and missing data issues. </t>
  </si>
  <si>
    <t>Less than 1 year</t>
  </si>
  <si>
    <t>1-5 years</t>
  </si>
  <si>
    <t>5-10 years</t>
  </si>
  <si>
    <t>10-20 years</t>
  </si>
  <si>
    <t>More than 20 years old</t>
  </si>
  <si>
    <t>Population</t>
  </si>
  <si>
    <t>Sub-Population</t>
  </si>
  <si>
    <t>Sample</t>
  </si>
  <si>
    <t>10+</t>
  </si>
  <si>
    <t>1-4</t>
  </si>
  <si>
    <t>5-9</t>
  </si>
  <si>
    <t>A single aggregate output</t>
  </si>
  <si>
    <t>Flat microdata</t>
  </si>
  <si>
    <t>A set of aggregate outputs which do overlap</t>
  </si>
  <si>
    <t>Hierarchical but not longitudinal microdata</t>
  </si>
  <si>
    <t>Longitudinal but not hierarchical microdata</t>
  </si>
  <si>
    <t>Hierarchical and longitudinal microdata</t>
  </si>
  <si>
    <t>A set of aggregate outputs which do not overlap</t>
  </si>
  <si>
    <t>Data situation sensitivity</t>
  </si>
  <si>
    <t>Low</t>
  </si>
  <si>
    <t>Medium</t>
  </si>
  <si>
    <t>High</t>
  </si>
  <si>
    <t>Summary risk</t>
  </si>
  <si>
    <t>Essential</t>
  </si>
  <si>
    <t>Borderline</t>
  </si>
  <si>
    <t>Negligible</t>
  </si>
  <si>
    <t>Unnecessary</t>
  </si>
  <si>
    <t>No imediate further action is necessary now but continue to monitor the data sitauation. Go to component 8.</t>
  </si>
  <si>
    <t>You should consider carrying out a more detailed disclsoure risk assessment (and/or taking action to reduce the data situation sensitivity). Go to compoent 7.</t>
  </si>
  <si>
    <t>The summary risk and/or the data situation sensitivity are elevated and therefore risk assessment and control processes are going to be needed.</t>
  </si>
  <si>
    <t>Data Situation Sensistivity Score</t>
  </si>
  <si>
    <t>Summary Risk Score</t>
  </si>
  <si>
    <t>Value Imputed from Data Sensitivity Sheet</t>
  </si>
  <si>
    <t>4. Is the use of the data likely to be considered sensitive?</t>
  </si>
  <si>
    <t>5. Do you have reason to believe that the intended use of the data might lead to discrimination against the data subjects or a group of which they are members?</t>
  </si>
  <si>
    <t>6. Do the data include any data types that present particular reidentifiability challenges (e.g. genomics data, photographs, significant text narratives, timestamped location data or other timestamped sequences?</t>
  </si>
  <si>
    <t>It is a secure facility with on-site access with limited personnel being able to access the data that is housed within the data controller’s infrastructure.</t>
  </si>
  <si>
    <t xml:space="preserve">It is a secure facility owned by the user. </t>
  </si>
  <si>
    <t xml:space="preserve">It is a point-to-point data share based on a bespoke data sharing agreement(s) with purpose limitations, data minimisation, and specific named users. Some auditing for compliance is in place. </t>
  </si>
  <si>
    <t>It is a licensing environment. Users sign a license agreement to access the data and then are able to download them. Restrictions and policing of secondary use are limited.</t>
  </si>
  <si>
    <t xml:space="preserve">The environment is open or quasi-open (with minimal sign up conditions). </t>
  </si>
  <si>
    <t>7. Now considering the details of the focal environment, which of the following best describes that environment?</t>
  </si>
  <si>
    <t xml:space="preserve">8. Are there data in - or which could be moved into - the focal environment that could be used to re-identify any data subjects in the data?  </t>
  </si>
  <si>
    <t>It is a remote analysis server where users may submit code for analyses but are not able to directly access the data. Code and output are checked before the outputs are released to the user.</t>
  </si>
  <si>
    <t>5. Will you receive financial or commercial benefit from the data share?</t>
  </si>
  <si>
    <t>Not Applicable</t>
  </si>
  <si>
    <r>
      <t>3.   Have you carried consultations with groups of stakeholders (particularly the general public and/or data subjects)</t>
    </r>
    <r>
      <rPr>
        <b/>
        <sz val="11"/>
        <color theme="1"/>
        <rFont val="Tahoma"/>
        <family val="2"/>
      </rPr>
      <t xml:space="preserve"> and</t>
    </r>
    <r>
      <rPr>
        <sz val="11"/>
        <color theme="1"/>
        <rFont val="Tahoma"/>
        <family val="2"/>
      </rPr>
      <t xml:space="preserve"> implemented the recommendations arising there from? </t>
    </r>
  </si>
  <si>
    <t>It is a remote access server with controls on the who and how of access; users will be able to interact with the data but do not have a copy themselves (so are prevented from linking to other datasets).</t>
  </si>
  <si>
    <t>Version 1.2.1</t>
  </si>
  <si>
    <t>Fixed Bug where question 4 on the summary risk sheet converted to date format when opened in Teams.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</si>
</sst>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b/>
      <sz val="14"/>
      <color theme="1"/>
      <name val="Tahoma"/>
      <family val="2"/>
    </font>
    <font>
      <sz val="11"/>
      <color theme="1"/>
      <name val="Tahoma"/>
      <family val="2"/>
    </font>
    <font>
      <b/>
      <sz val="11"/>
      <color theme="1"/>
      <name val="Tahoma"/>
      <family val="2"/>
    </font>
    <font>
      <b/>
      <sz val="14"/>
      <color rgb="FFFF0000"/>
      <name val="Tahoma"/>
      <family val="2"/>
    </font>
    <font>
      <sz val="14"/>
      <color theme="1"/>
      <name val="Tahoma"/>
      <family val="2"/>
    </font>
    <font>
      <b/>
      <sz val="14"/>
      <name val="Tahoma"/>
      <family val="2"/>
    </font>
    <font>
      <sz val="12"/>
      <color theme="1"/>
      <name val="Tahoma"/>
      <family val="2"/>
    </font>
    <font>
      <sz val="11"/>
      <color theme="0"/>
      <name val="Calibri"/>
      <family val="2"/>
      <scheme val="minor"/>
    </font>
    <font>
      <sz val="48"/>
      <color theme="1"/>
      <name val="Tahoma"/>
      <family val="2"/>
    </font>
    <font>
      <sz val="11"/>
      <color theme="0"/>
      <name val="Tahoma"/>
      <family val="2"/>
    </font>
    <font>
      <b/>
      <sz val="20"/>
      <color rgb="FFFF0000"/>
      <name val="Calibri"/>
      <family val="2"/>
      <scheme val="minor"/>
    </font>
    <font>
      <sz val="9"/>
      <color theme="1"/>
      <name val="Tahoma"/>
      <family val="2"/>
    </font>
    <font>
      <b/>
      <sz val="11"/>
      <color theme="1"/>
      <name val="Calibri"/>
      <family val="2"/>
      <scheme val="minor"/>
    </font>
  </fonts>
  <fills count="13">
    <fill>
      <patternFill patternType="none"/>
    </fill>
    <fill>
      <patternFill patternType="gray125"/>
    </fill>
    <fill>
      <patternFill patternType="solid">
        <fgColor theme="7" tint="0.79998168889431442"/>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4"/>
        <bgColor indexed="64"/>
      </patternFill>
    </fill>
    <fill>
      <patternFill patternType="solid">
        <fgColor theme="9" tint="0.79998168889431442"/>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0000"/>
        <bgColor indexed="64"/>
      </patternFill>
    </fill>
    <fill>
      <patternFill patternType="solid">
        <fgColor rgb="FFFFD966"/>
        <bgColor indexed="64"/>
      </patternFill>
    </fill>
    <fill>
      <patternFill patternType="solid">
        <fgColor rgb="FF92D050"/>
        <bgColor indexed="64"/>
      </patternFill>
    </fill>
  </fills>
  <borders count="14">
    <border>
      <left/>
      <right/>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style="medium">
        <color indexed="64"/>
      </right>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diagonal/>
    </border>
  </borders>
  <cellStyleXfs count="1">
    <xf numFmtId="0" fontId="0" fillId="0" borderId="0"/>
  </cellStyleXfs>
  <cellXfs count="70">
    <xf numFmtId="0" fontId="0" fillId="0" borderId="0" xfId="0"/>
    <xf numFmtId="0" fontId="2" fillId="0" borderId="0" xfId="0" applyFont="1"/>
    <xf numFmtId="0" fontId="2" fillId="7" borderId="2" xfId="0" applyFont="1" applyFill="1" applyBorder="1"/>
    <xf numFmtId="0" fontId="2" fillId="0" borderId="2" xfId="0" applyFont="1" applyBorder="1"/>
    <xf numFmtId="0" fontId="2" fillId="8" borderId="2" xfId="0" applyFont="1" applyFill="1" applyBorder="1" applyAlignment="1">
      <alignment horizontal="justify" vertical="center" wrapText="1"/>
    </xf>
    <xf numFmtId="0" fontId="2" fillId="8" borderId="2" xfId="0" applyFont="1" applyFill="1" applyBorder="1"/>
    <xf numFmtId="0" fontId="2" fillId="7" borderId="2" xfId="0" applyFont="1" applyFill="1" applyBorder="1" applyAlignment="1">
      <alignment horizontal="justify" vertical="center" wrapText="1"/>
    </xf>
    <xf numFmtId="0" fontId="2" fillId="7" borderId="2" xfId="0" quotePrefix="1" applyFont="1" applyFill="1" applyBorder="1" applyAlignment="1">
      <alignment horizontal="justify" vertical="center" wrapText="1"/>
    </xf>
    <xf numFmtId="0" fontId="2" fillId="4" borderId="2" xfId="0" applyFont="1" applyFill="1" applyBorder="1" applyProtection="1">
      <protection hidden="1"/>
    </xf>
    <xf numFmtId="0" fontId="2" fillId="6" borderId="2" xfId="0" applyFont="1" applyFill="1" applyBorder="1" applyProtection="1">
      <protection hidden="1"/>
    </xf>
    <xf numFmtId="0" fontId="2" fillId="3" borderId="2" xfId="0" applyFont="1" applyFill="1" applyBorder="1" applyProtection="1">
      <protection hidden="1"/>
    </xf>
    <xf numFmtId="0" fontId="2" fillId="2" borderId="2" xfId="0" applyFont="1" applyFill="1" applyBorder="1" applyProtection="1">
      <protection hidden="1"/>
    </xf>
    <xf numFmtId="0" fontId="0" fillId="0" borderId="0" xfId="0" applyProtection="1">
      <protection hidden="1"/>
    </xf>
    <xf numFmtId="0" fontId="1" fillId="7" borderId="2" xfId="0" applyFont="1" applyFill="1" applyBorder="1" applyProtection="1">
      <protection hidden="1"/>
    </xf>
    <xf numFmtId="0" fontId="2" fillId="2" borderId="2" xfId="0" applyFont="1" applyFill="1" applyBorder="1" applyAlignment="1" applyProtection="1">
      <alignment horizontal="justify" vertical="center" wrapText="1"/>
      <protection hidden="1"/>
    </xf>
    <xf numFmtId="0" fontId="2" fillId="2" borderId="2" xfId="0" applyFont="1" applyFill="1" applyBorder="1" applyProtection="1">
      <protection locked="0" hidden="1"/>
    </xf>
    <xf numFmtId="0" fontId="3" fillId="7" borderId="2" xfId="0" applyFont="1" applyFill="1" applyBorder="1" applyProtection="1">
      <protection hidden="1"/>
    </xf>
    <xf numFmtId="0" fontId="4" fillId="0" borderId="0" xfId="0" applyFont="1" applyProtection="1">
      <protection hidden="1"/>
    </xf>
    <xf numFmtId="0" fontId="5" fillId="0" borderId="0" xfId="0" applyFont="1" applyProtection="1">
      <protection hidden="1"/>
    </xf>
    <xf numFmtId="0" fontId="2" fillId="0" borderId="0" xfId="0" applyFont="1" applyProtection="1">
      <protection hidden="1"/>
    </xf>
    <xf numFmtId="0" fontId="1" fillId="8" borderId="2" xfId="0" applyFont="1" applyFill="1" applyBorder="1" applyProtection="1">
      <protection hidden="1"/>
    </xf>
    <xf numFmtId="0" fontId="2" fillId="3" borderId="2" xfId="0" applyFont="1" applyFill="1" applyBorder="1" applyAlignment="1" applyProtection="1">
      <alignment horizontal="justify" vertical="center" wrapText="1"/>
      <protection hidden="1"/>
    </xf>
    <xf numFmtId="0" fontId="2" fillId="3" borderId="2" xfId="0" applyFont="1" applyFill="1" applyBorder="1" applyProtection="1">
      <protection locked="0" hidden="1"/>
    </xf>
    <xf numFmtId="0" fontId="2" fillId="3" borderId="2" xfId="0" applyFont="1" applyFill="1" applyBorder="1" applyAlignment="1" applyProtection="1">
      <alignment horizontal="justify" vertical="center"/>
      <protection hidden="1"/>
    </xf>
    <xf numFmtId="0" fontId="3" fillId="8" borderId="2" xfId="0" applyFont="1" applyFill="1" applyBorder="1" applyProtection="1">
      <protection hidden="1"/>
    </xf>
    <xf numFmtId="0" fontId="1" fillId="9" borderId="2" xfId="0" applyFont="1" applyFill="1" applyBorder="1" applyProtection="1">
      <protection hidden="1"/>
    </xf>
    <xf numFmtId="0" fontId="2" fillId="6" borderId="2" xfId="0" applyFont="1" applyFill="1" applyBorder="1" applyAlignment="1" applyProtection="1">
      <alignment horizontal="justify" vertical="center" wrapText="1"/>
      <protection hidden="1"/>
    </xf>
    <xf numFmtId="0" fontId="7" fillId="6" borderId="2" xfId="0" applyFont="1" applyFill="1" applyBorder="1" applyAlignment="1" applyProtection="1">
      <alignment horizontal="justify" vertical="center" wrapText="1"/>
      <protection locked="0" hidden="1"/>
    </xf>
    <xf numFmtId="0" fontId="3" fillId="9" borderId="2" xfId="0" applyFont="1" applyFill="1" applyBorder="1" applyProtection="1">
      <protection hidden="1"/>
    </xf>
    <xf numFmtId="0" fontId="1" fillId="5" borderId="2" xfId="0" applyFont="1" applyFill="1" applyBorder="1" applyProtection="1">
      <protection hidden="1"/>
    </xf>
    <xf numFmtId="0" fontId="2" fillId="4" borderId="2" xfId="0" applyFont="1" applyFill="1" applyBorder="1" applyAlignment="1" applyProtection="1">
      <alignment wrapText="1"/>
      <protection locked="0" hidden="1"/>
    </xf>
    <xf numFmtId="0" fontId="2" fillId="4" borderId="2" xfId="0" applyFont="1" applyFill="1" applyBorder="1" applyProtection="1">
      <protection locked="0" hidden="1"/>
    </xf>
    <xf numFmtId="0" fontId="2" fillId="4" borderId="2" xfId="0" applyFont="1" applyFill="1" applyBorder="1" applyAlignment="1" applyProtection="1">
      <alignment horizontal="justify" vertical="center" wrapText="1"/>
      <protection hidden="1"/>
    </xf>
    <xf numFmtId="0" fontId="3" fillId="5" borderId="2" xfId="0" applyFont="1" applyFill="1" applyBorder="1" applyProtection="1">
      <protection hidden="1"/>
    </xf>
    <xf numFmtId="0" fontId="8" fillId="0" borderId="0" xfId="0" applyFont="1" applyProtection="1">
      <protection hidden="1"/>
    </xf>
    <xf numFmtId="0" fontId="2" fillId="0" borderId="2" xfId="0" applyFont="1" applyBorder="1" applyAlignment="1" applyProtection="1">
      <alignment wrapText="1"/>
      <protection hidden="1"/>
    </xf>
    <xf numFmtId="0" fontId="2" fillId="0" borderId="8" xfId="0" applyFont="1" applyBorder="1" applyAlignment="1" applyProtection="1">
      <alignment horizontal="justify" vertical="center" wrapText="1"/>
      <protection hidden="1"/>
    </xf>
    <xf numFmtId="0" fontId="2" fillId="0" borderId="2" xfId="0" applyFont="1" applyFill="1" applyBorder="1" applyAlignment="1" applyProtection="1">
      <alignment horizontal="justify" vertical="center" wrapText="1"/>
      <protection hidden="1"/>
    </xf>
    <xf numFmtId="0" fontId="9" fillId="10" borderId="8" xfId="0" applyFont="1" applyFill="1" applyBorder="1" applyAlignment="1" applyProtection="1">
      <alignment horizontal="center" vertical="center" wrapText="1"/>
      <protection hidden="1"/>
    </xf>
    <xf numFmtId="0" fontId="9" fillId="7" borderId="8" xfId="0" applyFont="1" applyFill="1" applyBorder="1" applyAlignment="1" applyProtection="1">
      <alignment horizontal="center" vertical="center" wrapText="1"/>
      <protection hidden="1"/>
    </xf>
    <xf numFmtId="0" fontId="9" fillId="12" borderId="8" xfId="0" applyFont="1" applyFill="1" applyBorder="1" applyAlignment="1" applyProtection="1">
      <alignment horizontal="center" vertical="center" wrapText="1"/>
      <protection hidden="1"/>
    </xf>
    <xf numFmtId="0" fontId="10" fillId="0" borderId="0" xfId="0" applyFont="1" applyProtection="1">
      <protection hidden="1"/>
    </xf>
    <xf numFmtId="0" fontId="2" fillId="10" borderId="2" xfId="0" applyFont="1" applyFill="1" applyBorder="1" applyAlignment="1" applyProtection="1">
      <alignment horizontal="justify" vertical="center" wrapText="1"/>
      <protection hidden="1"/>
    </xf>
    <xf numFmtId="0" fontId="2" fillId="11" borderId="2" xfId="0" applyFont="1" applyFill="1" applyBorder="1" applyAlignment="1" applyProtection="1">
      <alignment horizontal="justify" vertical="center" wrapText="1"/>
      <protection hidden="1"/>
    </xf>
    <xf numFmtId="0" fontId="2" fillId="12" borderId="2" xfId="0" applyFont="1" applyFill="1" applyBorder="1" applyAlignment="1" applyProtection="1">
      <alignment horizontal="justify" vertical="center" wrapText="1"/>
      <protection hidden="1"/>
    </xf>
    <xf numFmtId="0" fontId="2" fillId="4" borderId="2" xfId="0" applyFont="1" applyFill="1" applyBorder="1" applyAlignment="1" applyProtection="1">
      <alignment horizontal="justify" vertical="center"/>
      <protection hidden="1"/>
    </xf>
    <xf numFmtId="0" fontId="2" fillId="4" borderId="2" xfId="0" applyFont="1" applyFill="1" applyBorder="1" applyAlignment="1">
      <alignment vertical="center" wrapText="1"/>
    </xf>
    <xf numFmtId="0" fontId="12" fillId="4" borderId="2" xfId="0" applyFont="1" applyFill="1" applyBorder="1" applyAlignment="1" applyProtection="1">
      <alignment wrapText="1"/>
      <protection locked="0" hidden="1"/>
    </xf>
    <xf numFmtId="49" fontId="2" fillId="4" borderId="2" xfId="0" applyNumberFormat="1" applyFont="1" applyFill="1" applyBorder="1" applyAlignment="1" applyProtection="1">
      <alignment horizontal="left"/>
      <protection locked="0" hidden="1"/>
    </xf>
    <xf numFmtId="0" fontId="13" fillId="0" borderId="0" xfId="0" applyFont="1"/>
    <xf numFmtId="0" fontId="6" fillId="5" borderId="3" xfId="0" applyFont="1" applyFill="1" applyBorder="1" applyAlignment="1" applyProtection="1">
      <alignment horizontal="right"/>
      <protection hidden="1"/>
    </xf>
    <xf numFmtId="0" fontId="6" fillId="5" borderId="4" xfId="0" applyFont="1" applyFill="1" applyBorder="1" applyAlignment="1" applyProtection="1">
      <alignment horizontal="right"/>
      <protection hidden="1"/>
    </xf>
    <xf numFmtId="0" fontId="6" fillId="7" borderId="2" xfId="0" applyFont="1" applyFill="1" applyBorder="1" applyAlignment="1" applyProtection="1">
      <alignment horizontal="right"/>
      <protection hidden="1"/>
    </xf>
    <xf numFmtId="0" fontId="6" fillId="8" borderId="2" xfId="0" applyFont="1" applyFill="1" applyBorder="1" applyAlignment="1" applyProtection="1">
      <alignment horizontal="right"/>
      <protection hidden="1"/>
    </xf>
    <xf numFmtId="0" fontId="6" fillId="9" borderId="2" xfId="0" applyFont="1" applyFill="1" applyBorder="1" applyAlignment="1" applyProtection="1">
      <alignment horizontal="right"/>
      <protection hidden="1"/>
    </xf>
    <xf numFmtId="0" fontId="6" fillId="5" borderId="2" xfId="0" applyFont="1" applyFill="1" applyBorder="1" applyAlignment="1" applyProtection="1">
      <alignment horizontal="right"/>
      <protection hidden="1"/>
    </xf>
    <xf numFmtId="0" fontId="2" fillId="4" borderId="3" xfId="0" applyFont="1" applyFill="1" applyBorder="1" applyAlignment="1" applyProtection="1">
      <alignment horizontal="right" vertical="center" wrapText="1" indent="1"/>
    </xf>
    <xf numFmtId="0" fontId="2" fillId="4" borderId="4" xfId="0" applyFont="1" applyFill="1" applyBorder="1" applyAlignment="1" applyProtection="1">
      <alignment horizontal="right" vertical="center" wrapText="1" indent="1"/>
    </xf>
    <xf numFmtId="0" fontId="2" fillId="0" borderId="2" xfId="0" applyFont="1" applyBorder="1" applyAlignment="1" applyProtection="1">
      <alignment horizontal="center" wrapText="1"/>
      <protection hidden="1"/>
    </xf>
    <xf numFmtId="0" fontId="11" fillId="0" borderId="0" xfId="0" applyFont="1" applyAlignment="1" applyProtection="1">
      <alignment horizontal="center" wrapText="1"/>
      <protection hidden="1"/>
    </xf>
    <xf numFmtId="0" fontId="2" fillId="0" borderId="5" xfId="0" applyFont="1" applyBorder="1" applyAlignment="1" applyProtection="1">
      <alignment horizontal="justify" vertical="center" wrapText="1"/>
      <protection hidden="1"/>
    </xf>
    <xf numFmtId="0" fontId="2" fillId="0" borderId="6" xfId="0" applyFont="1" applyBorder="1" applyAlignment="1" applyProtection="1">
      <alignment horizontal="justify" vertical="center" wrapText="1"/>
      <protection hidden="1"/>
    </xf>
    <xf numFmtId="0" fontId="2" fillId="0" borderId="7" xfId="0" applyFont="1" applyBorder="1" applyAlignment="1" applyProtection="1">
      <alignment horizontal="justify" vertical="center" wrapText="1"/>
      <protection hidden="1"/>
    </xf>
    <xf numFmtId="0" fontId="2" fillId="0" borderId="8" xfId="0" applyFont="1" applyBorder="1" applyAlignment="1" applyProtection="1">
      <alignment horizontal="justify" vertical="center" wrapText="1"/>
      <protection hidden="1"/>
    </xf>
    <xf numFmtId="0" fontId="2" fillId="0" borderId="12" xfId="0" applyFont="1" applyBorder="1" applyAlignment="1" applyProtection="1">
      <alignment horizontal="center" vertical="center" wrapText="1"/>
      <protection hidden="1"/>
    </xf>
    <xf numFmtId="0" fontId="2" fillId="0" borderId="10" xfId="0" applyFont="1" applyBorder="1" applyAlignment="1" applyProtection="1">
      <alignment horizontal="center" vertical="center" wrapText="1"/>
      <protection hidden="1"/>
    </xf>
    <xf numFmtId="0" fontId="2" fillId="0" borderId="9" xfId="0" applyFont="1" applyBorder="1" applyAlignment="1" applyProtection="1">
      <alignment horizontal="center" vertical="center" wrapText="1"/>
      <protection hidden="1"/>
    </xf>
    <xf numFmtId="0" fontId="2" fillId="0" borderId="13" xfId="0" applyFont="1" applyBorder="1" applyAlignment="1" applyProtection="1">
      <alignment horizontal="justify" vertical="center" wrapText="1"/>
      <protection hidden="1"/>
    </xf>
    <xf numFmtId="0" fontId="2" fillId="0" borderId="11" xfId="0" applyFont="1" applyBorder="1" applyAlignment="1" applyProtection="1">
      <alignment horizontal="justify" vertical="center" wrapText="1"/>
      <protection hidden="1"/>
    </xf>
    <xf numFmtId="0" fontId="2" fillId="0" borderId="1" xfId="0" applyFont="1" applyBorder="1" applyAlignment="1" applyProtection="1">
      <alignment horizontal="justify" vertical="center" wrapText="1"/>
      <protection hidden="1"/>
    </xf>
  </cellXfs>
  <cellStyles count="1">
    <cellStyle name="Normal" xfId="0" builtinId="0"/>
  </cellStyles>
  <dxfs count="5">
    <dxf>
      <font>
        <color rgb="FF9C0006"/>
      </font>
    </dxf>
    <dxf>
      <font>
        <color rgb="FF9C0006"/>
      </font>
    </dxf>
    <dxf>
      <font>
        <color rgb="FF9C0006"/>
      </font>
    </dxf>
    <dxf>
      <font>
        <color rgb="FF9C0006"/>
      </font>
    </dxf>
    <dxf>
      <font>
        <color rgb="FF9C0006"/>
      </font>
    </dxf>
  </dxfs>
  <tableStyles count="0" defaultTableStyle="TableStyleMedium2" defaultPivotStyle="PivotStyleLight16"/>
  <colors>
    <mruColors>
      <color rgb="FFFF66CC"/>
      <color rgb="FF890F8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election activeCell="A3" sqref="A3"/>
    </sheetView>
  </sheetViews>
  <sheetFormatPr defaultRowHeight="14.4" x14ac:dyDescent="0.3"/>
  <sheetData>
    <row r="1" spans="1:1" x14ac:dyDescent="0.3">
      <c r="A1" s="49" t="s">
        <v>84</v>
      </c>
    </row>
    <row r="2" spans="1:1" x14ac:dyDescent="0.3">
      <c r="A2" t="s">
        <v>85</v>
      </c>
    </row>
  </sheetData>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D15"/>
  <sheetViews>
    <sheetView showGridLines="0" showRowColHeaders="0" topLeftCell="A7" workbookViewId="0">
      <selection activeCell="C3" sqref="C3"/>
    </sheetView>
  </sheetViews>
  <sheetFormatPr defaultRowHeight="14.4" x14ac:dyDescent="0.3"/>
  <cols>
    <col min="1" max="1" width="2.6640625" style="12" customWidth="1"/>
    <col min="2" max="2" width="76.88671875" style="12" customWidth="1"/>
    <col min="3" max="3" width="13.88671875" style="12" customWidth="1"/>
    <col min="4" max="4" width="10.6640625" style="12" customWidth="1"/>
    <col min="5" max="16384" width="8.88671875" style="12"/>
  </cols>
  <sheetData>
    <row r="1" spans="2:4" ht="11.4" customHeight="1" x14ac:dyDescent="0.3"/>
    <row r="2" spans="2:4" ht="17.399999999999999" x14ac:dyDescent="0.3">
      <c r="B2" s="29" t="s">
        <v>9</v>
      </c>
      <c r="C2" s="29" t="s">
        <v>10</v>
      </c>
      <c r="D2" s="29" t="s">
        <v>11</v>
      </c>
    </row>
    <row r="3" spans="2:4" ht="41.4" customHeight="1" x14ac:dyDescent="0.3">
      <c r="B3" s="32" t="s">
        <v>0</v>
      </c>
      <c r="C3" s="31"/>
      <c r="D3" s="8" t="str">
        <f>IF(C3="","",IF(C3="Yes",0,1))</f>
        <v/>
      </c>
    </row>
    <row r="4" spans="2:4" ht="41.4" customHeight="1" x14ac:dyDescent="0.3">
      <c r="B4" s="32" t="s">
        <v>1</v>
      </c>
      <c r="C4" s="31"/>
      <c r="D4" s="8" t="str">
        <f t="shared" ref="D4:D12" si="0">IF(C4="","",IF(C4="Yes",0,1))</f>
        <v/>
      </c>
    </row>
    <row r="5" spans="2:4" ht="41.4" customHeight="1" x14ac:dyDescent="0.3">
      <c r="B5" s="32" t="s">
        <v>12</v>
      </c>
      <c r="C5" s="31"/>
      <c r="D5" s="8" t="str">
        <f t="shared" si="0"/>
        <v/>
      </c>
    </row>
    <row r="6" spans="2:4" ht="41.4" customHeight="1" x14ac:dyDescent="0.3">
      <c r="B6" s="32" t="s">
        <v>2</v>
      </c>
      <c r="C6" s="31"/>
      <c r="D6" s="8" t="str">
        <f t="shared" si="0"/>
        <v/>
      </c>
    </row>
    <row r="7" spans="2:4" ht="41.4" customHeight="1" x14ac:dyDescent="0.3">
      <c r="B7" s="32" t="s">
        <v>3</v>
      </c>
      <c r="C7" s="31"/>
      <c r="D7" s="8" t="str">
        <f t="shared" si="0"/>
        <v/>
      </c>
    </row>
    <row r="8" spans="2:4" ht="41.4" customHeight="1" x14ac:dyDescent="0.3">
      <c r="B8" s="32" t="s">
        <v>4</v>
      </c>
      <c r="C8" s="31"/>
      <c r="D8" s="8" t="str">
        <f>IF(C8="","",IF(OR(C8="Yes",C8="Not Applicable"),0,1))</f>
        <v/>
      </c>
    </row>
    <row r="9" spans="2:4" ht="41.4" customHeight="1" x14ac:dyDescent="0.3">
      <c r="B9" s="32" t="s">
        <v>5</v>
      </c>
      <c r="C9" s="31"/>
      <c r="D9" s="8" t="str">
        <f t="shared" ref="D9:D10" si="1">IF(C9="","",IF(OR(C9="Yes",C9="Not Applicable"),0,1))</f>
        <v/>
      </c>
    </row>
    <row r="10" spans="2:4" ht="41.4" customHeight="1" x14ac:dyDescent="0.3">
      <c r="B10" s="32" t="s">
        <v>6</v>
      </c>
      <c r="C10" s="31"/>
      <c r="D10" s="8" t="str">
        <f t="shared" si="1"/>
        <v/>
      </c>
    </row>
    <row r="11" spans="2:4" ht="41.4" customHeight="1" x14ac:dyDescent="0.3">
      <c r="B11" s="32" t="s">
        <v>7</v>
      </c>
      <c r="C11" s="31"/>
      <c r="D11" s="8" t="str">
        <f t="shared" si="0"/>
        <v/>
      </c>
    </row>
    <row r="12" spans="2:4" ht="41.4" customHeight="1" x14ac:dyDescent="0.3">
      <c r="B12" s="45" t="s">
        <v>8</v>
      </c>
      <c r="C12" s="31"/>
      <c r="D12" s="8" t="str">
        <f t="shared" si="0"/>
        <v/>
      </c>
    </row>
    <row r="13" spans="2:4" ht="31.2" customHeight="1" x14ac:dyDescent="0.3">
      <c r="B13" s="50" t="str">
        <f>IF(COUNTBLANK(C3:C12)=0,"Total Agreement Sensitivity Score","Please respond to all questions")</f>
        <v>Please respond to all questions</v>
      </c>
      <c r="C13" s="51"/>
      <c r="D13" s="33" t="str">
        <f>IF(COUNTBLANK(D3:D12)&gt;0,"",SUM(D3:D12))</f>
        <v/>
      </c>
    </row>
    <row r="14" spans="2:4" ht="17.399999999999999" x14ac:dyDescent="0.3">
      <c r="B14" s="17"/>
      <c r="C14" s="18"/>
      <c r="D14" s="19"/>
    </row>
    <row r="15" spans="2:4" x14ac:dyDescent="0.3">
      <c r="B15" s="19"/>
      <c r="C15" s="19"/>
      <c r="D15" s="19"/>
    </row>
  </sheetData>
  <sheetProtection algorithmName="SHA-512" hashValue="PTRdTLopBfvdKa8kpvrdwn0jeDBOcnG4OC+qs9H0STt0bbHOk4niURgRBjKx98zzzNiMhziNx8RwAdn1oKw6OQ==" saltValue="aLnXnNYJ/szeUJA4I73/0A==" spinCount="100000" sheet="1" objects="1" scenarios="1" selectLockedCells="1"/>
  <mergeCells count="1">
    <mergeCell ref="B13:C13"/>
  </mergeCells>
  <conditionalFormatting sqref="B13">
    <cfRule type="cellIs" dxfId="4" priority="1" operator="equal">
      <formula>"Please respond to all questions"</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14:formula1>
            <xm:f>codes!$A$1:$A$3</xm:f>
          </x14:formula1>
          <xm:sqref>C3:C7 C11:C12</xm:sqref>
        </x14:dataValidation>
        <x14:dataValidation type="list" allowBlank="1" showInputMessage="1" showErrorMessage="1">
          <x14:formula1>
            <xm:f>codes!$A$1:$A$4</xm:f>
          </x14:formula1>
          <xm:sqref>C8:C10</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D11"/>
  <sheetViews>
    <sheetView showGridLines="0" showRowColHeaders="0" workbookViewId="0">
      <selection activeCell="C3" sqref="C3"/>
    </sheetView>
  </sheetViews>
  <sheetFormatPr defaultRowHeight="14.4" x14ac:dyDescent="0.3"/>
  <cols>
    <col min="1" max="1" width="4.6640625" style="12" customWidth="1"/>
    <col min="2" max="2" width="102" style="12" customWidth="1"/>
    <col min="3" max="3" width="13.88671875" style="12" customWidth="1"/>
    <col min="4" max="4" width="10.6640625" style="12" customWidth="1"/>
    <col min="5" max="16384" width="8.88671875" style="12"/>
  </cols>
  <sheetData>
    <row r="1" spans="2:4" ht="18.600000000000001" customHeight="1" x14ac:dyDescent="0.3"/>
    <row r="2" spans="2:4" ht="17.399999999999999" x14ac:dyDescent="0.3">
      <c r="B2" s="13" t="s">
        <v>9</v>
      </c>
      <c r="C2" s="13" t="s">
        <v>10</v>
      </c>
      <c r="D2" s="13" t="s">
        <v>11</v>
      </c>
    </row>
    <row r="3" spans="2:4" ht="37.799999999999997" customHeight="1" x14ac:dyDescent="0.3">
      <c r="B3" s="14" t="s">
        <v>16</v>
      </c>
      <c r="C3" s="15"/>
      <c r="D3" s="11" t="str">
        <f>IF(C3="","",IF(C3="Yes",0,1))</f>
        <v/>
      </c>
    </row>
    <row r="4" spans="2:4" ht="37.799999999999997" customHeight="1" x14ac:dyDescent="0.3">
      <c r="B4" s="14" t="s">
        <v>17</v>
      </c>
      <c r="C4" s="15"/>
      <c r="D4" s="11" t="str">
        <f t="shared" ref="D4" si="0">IF(C4="","",IF(C4="Yes",0,1))</f>
        <v/>
      </c>
    </row>
    <row r="5" spans="2:4" ht="37.799999999999997" customHeight="1" x14ac:dyDescent="0.3">
      <c r="B5" s="14" t="s">
        <v>18</v>
      </c>
      <c r="C5" s="15"/>
      <c r="D5" s="11" t="str">
        <f>IF(C5="","",IF(C5="No",0,1))</f>
        <v/>
      </c>
    </row>
    <row r="6" spans="2:4" ht="37.799999999999997" customHeight="1" x14ac:dyDescent="0.3">
      <c r="B6" s="14" t="s">
        <v>19</v>
      </c>
      <c r="C6" s="15"/>
      <c r="D6" s="11" t="str">
        <f t="shared" ref="D6:D8" si="1">IF(C6="","",IF(C6="No",0,1))</f>
        <v/>
      </c>
    </row>
    <row r="7" spans="2:4" ht="37.799999999999997" customHeight="1" x14ac:dyDescent="0.3">
      <c r="B7" s="14" t="s">
        <v>80</v>
      </c>
      <c r="C7" s="15"/>
      <c r="D7" s="11" t="str">
        <f t="shared" si="1"/>
        <v/>
      </c>
    </row>
    <row r="8" spans="2:4" ht="37.799999999999997" customHeight="1" x14ac:dyDescent="0.3">
      <c r="B8" s="14" t="s">
        <v>20</v>
      </c>
      <c r="C8" s="15"/>
      <c r="D8" s="11" t="str">
        <f t="shared" si="1"/>
        <v/>
      </c>
    </row>
    <row r="9" spans="2:4" ht="31.2" customHeight="1" x14ac:dyDescent="0.3">
      <c r="B9" s="52" t="str">
        <f>IF(COUNTBLANK(C3:C8)=0,"Total Expectation Sensitivity Score","Please respond to all questions")</f>
        <v>Please respond to all questions</v>
      </c>
      <c r="C9" s="52"/>
      <c r="D9" s="16" t="str">
        <f>IF(COUNTBLANK(D3:D8)&gt;0,"",SUM(D3:D8))</f>
        <v/>
      </c>
    </row>
    <row r="10" spans="2:4" ht="17.399999999999999" x14ac:dyDescent="0.3">
      <c r="B10" s="17"/>
      <c r="C10" s="18"/>
      <c r="D10" s="19"/>
    </row>
    <row r="11" spans="2:4" x14ac:dyDescent="0.3">
      <c r="B11" s="19"/>
      <c r="C11" s="19"/>
      <c r="D11" s="19"/>
    </row>
  </sheetData>
  <sheetProtection algorithmName="SHA-512" hashValue="CFEkWpLRcgXE8mAzptLm5feasO6oDWa22a3sHoFu+gCUiIviZSBN1CjvxD0DynHBDFKNT6f/hvUGjQDFmIWgjA==" saltValue="lK9ZWTwTpRonGEw6nALaLg==" spinCount="100000" sheet="1" objects="1" scenarios="1" selectLockedCells="1"/>
  <mergeCells count="1">
    <mergeCell ref="B9:C9"/>
  </mergeCells>
  <conditionalFormatting sqref="B9">
    <cfRule type="cellIs" dxfId="3" priority="1" operator="equal">
      <formula>"Please respond to all questions"</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codes!$A$1:$A$3</xm:f>
          </x14:formula1>
          <xm:sqref>C3:C8</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D10"/>
  <sheetViews>
    <sheetView showGridLines="0" showRowColHeaders="0" workbookViewId="0">
      <selection activeCell="C7" sqref="C7"/>
    </sheetView>
  </sheetViews>
  <sheetFormatPr defaultRowHeight="14.4" x14ac:dyDescent="0.3"/>
  <cols>
    <col min="1" max="1" width="4.6640625" style="12" customWidth="1"/>
    <col min="2" max="2" width="102" style="12" customWidth="1"/>
    <col min="3" max="3" width="13.88671875" style="12" customWidth="1"/>
    <col min="4" max="4" width="10.6640625" style="12" customWidth="1"/>
    <col min="5" max="16384" width="8.88671875" style="12"/>
  </cols>
  <sheetData>
    <row r="1" spans="2:4" ht="18.600000000000001" customHeight="1" x14ac:dyDescent="0.3"/>
    <row r="2" spans="2:4" ht="17.399999999999999" x14ac:dyDescent="0.3">
      <c r="B2" s="20" t="s">
        <v>9</v>
      </c>
      <c r="C2" s="20" t="s">
        <v>10</v>
      </c>
      <c r="D2" s="20" t="s">
        <v>11</v>
      </c>
    </row>
    <row r="3" spans="2:4" ht="37.799999999999997" customHeight="1" x14ac:dyDescent="0.3">
      <c r="B3" s="21" t="s">
        <v>21</v>
      </c>
      <c r="C3" s="22"/>
      <c r="D3" s="10" t="str">
        <f>IF(C3="","",IF(C3="No",0,2))</f>
        <v/>
      </c>
    </row>
    <row r="4" spans="2:4" ht="37.799999999999997" customHeight="1" x14ac:dyDescent="0.3">
      <c r="B4" s="21" t="s">
        <v>22</v>
      </c>
      <c r="C4" s="22"/>
      <c r="D4" s="10" t="str">
        <f t="shared" ref="D4:D7" si="0">IF(C4="","",IF(C4="No",0,2))</f>
        <v/>
      </c>
    </row>
    <row r="5" spans="2:4" ht="37.799999999999997" customHeight="1" x14ac:dyDescent="0.3">
      <c r="B5" s="21" t="s">
        <v>23</v>
      </c>
      <c r="C5" s="22"/>
      <c r="D5" s="10" t="str">
        <f t="shared" si="0"/>
        <v/>
      </c>
    </row>
    <row r="6" spans="2:4" ht="37.799999999999997" customHeight="1" x14ac:dyDescent="0.3">
      <c r="B6" s="21" t="s">
        <v>69</v>
      </c>
      <c r="C6" s="22"/>
      <c r="D6" s="10" t="str">
        <f t="shared" si="0"/>
        <v/>
      </c>
    </row>
    <row r="7" spans="2:4" ht="37.799999999999997" customHeight="1" x14ac:dyDescent="0.3">
      <c r="B7" s="23" t="s">
        <v>70</v>
      </c>
      <c r="C7" s="22"/>
      <c r="D7" s="10" t="str">
        <f t="shared" si="0"/>
        <v/>
      </c>
    </row>
    <row r="8" spans="2:4" ht="31.2" customHeight="1" x14ac:dyDescent="0.3">
      <c r="B8" s="53" t="str">
        <f>IF(COUNTBLANK(C3:C7)=0,"Total Data Sensitivity Score","Please respond to all questions")</f>
        <v>Please respond to all questions</v>
      </c>
      <c r="C8" s="53"/>
      <c r="D8" s="24" t="str">
        <f>IF(COUNTBLANK(D3:D7)&gt;0,"",SUM(D3:D7))</f>
        <v/>
      </c>
    </row>
    <row r="9" spans="2:4" ht="17.399999999999999" x14ac:dyDescent="0.3">
      <c r="B9" s="17"/>
      <c r="C9" s="18"/>
      <c r="D9" s="19"/>
    </row>
    <row r="10" spans="2:4" x14ac:dyDescent="0.3">
      <c r="B10" s="19"/>
      <c r="C10" s="19"/>
      <c r="D10" s="19"/>
    </row>
  </sheetData>
  <sheetProtection algorithmName="SHA-512" hashValue="+Xs6GsHdj5VkDI1bl3f4ZtUjjpcMS1kdm3+mIequoETlUeSr8By7FqOSDYw99mmNMzsirMmpCpAdgM288W8M7g==" saltValue="mFAx8BWtDYyVpQS9tNE19g==" spinCount="100000" sheet="1" objects="1" scenarios="1" selectLockedCells="1"/>
  <mergeCells count="1">
    <mergeCell ref="B8:C8"/>
  </mergeCells>
  <conditionalFormatting sqref="B8">
    <cfRule type="cellIs" dxfId="2" priority="1" operator="equal">
      <formula>"Please respond to all questions"</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codes!$A$1:$A$3</xm:f>
          </x14:formula1>
          <xm:sqref>C3:C7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B1:D9"/>
  <sheetViews>
    <sheetView showGridLines="0" showRowColHeaders="0" workbookViewId="0">
      <selection activeCell="C3" sqref="C3"/>
    </sheetView>
  </sheetViews>
  <sheetFormatPr defaultRowHeight="14.4" x14ac:dyDescent="0.3"/>
  <cols>
    <col min="1" max="1" width="4.6640625" style="12" customWidth="1"/>
    <col min="2" max="2" width="102" style="12" customWidth="1"/>
    <col min="3" max="3" width="13.88671875" style="12" customWidth="1"/>
    <col min="4" max="4" width="12.5546875" style="12" customWidth="1"/>
    <col min="5" max="16384" width="8.88671875" style="12"/>
  </cols>
  <sheetData>
    <row r="1" spans="2:4" ht="18.600000000000001" customHeight="1" x14ac:dyDescent="0.3"/>
    <row r="2" spans="2:4" ht="17.399999999999999" x14ac:dyDescent="0.3">
      <c r="B2" s="25" t="s">
        <v>9</v>
      </c>
      <c r="C2" s="25" t="s">
        <v>10</v>
      </c>
      <c r="D2" s="25" t="s">
        <v>11</v>
      </c>
    </row>
    <row r="3" spans="2:4" ht="37.799999999999997" customHeight="1" x14ac:dyDescent="0.3">
      <c r="B3" s="26" t="s">
        <v>25</v>
      </c>
      <c r="C3" s="27"/>
      <c r="D3" s="9" t="str">
        <f>IF(C3="","",IF(C3="Yes",-3,0))</f>
        <v/>
      </c>
    </row>
    <row r="4" spans="2:4" ht="37.799999999999997" customHeight="1" x14ac:dyDescent="0.3">
      <c r="B4" s="26" t="s">
        <v>24</v>
      </c>
      <c r="C4" s="27"/>
      <c r="D4" s="9" t="str">
        <f t="shared" ref="D4" si="0">IF(C4="","",IF(C4="Yes",-3,0))</f>
        <v/>
      </c>
    </row>
    <row r="5" spans="2:4" ht="37.799999999999997" customHeight="1" x14ac:dyDescent="0.3">
      <c r="B5" s="26" t="s">
        <v>82</v>
      </c>
      <c r="C5" s="27"/>
      <c r="D5" s="9" t="str">
        <f>IF(C5="","",IF(C5="Yes",-10,3))</f>
        <v/>
      </c>
    </row>
    <row r="6" spans="2:4" ht="37.799999999999997" customHeight="1" x14ac:dyDescent="0.3">
      <c r="B6" s="26" t="s">
        <v>26</v>
      </c>
      <c r="C6" s="27"/>
      <c r="D6" s="9" t="str">
        <f>IF(C6="","",IF(C6="Yes",-5,0))</f>
        <v/>
      </c>
    </row>
    <row r="7" spans="2:4" ht="31.2" customHeight="1" x14ac:dyDescent="0.3">
      <c r="B7" s="54" t="str">
        <f>IF(COUNTBLANK(C3:C6)=0,"Total Desensitising Factors Score","Please respond to all questions")</f>
        <v>Please respond to all questions</v>
      </c>
      <c r="C7" s="54"/>
      <c r="D7" s="28" t="str">
        <f>IF(COUNTBLANK(D3:D6)&gt;0,"",SUM(D3:D6))</f>
        <v/>
      </c>
    </row>
    <row r="8" spans="2:4" ht="17.399999999999999" x14ac:dyDescent="0.3">
      <c r="B8" s="17"/>
      <c r="C8" s="18"/>
      <c r="D8" s="19"/>
    </row>
    <row r="9" spans="2:4" x14ac:dyDescent="0.3">
      <c r="B9" s="19"/>
      <c r="C9" s="19"/>
      <c r="D9" s="19"/>
    </row>
  </sheetData>
  <sheetProtection algorithmName="SHA-512" hashValue="rzPrW82E6L4mHW1/TEFHbaoPiEbOW90hQgaT3l/AzmXa/mU6py+nAqtlBqWggpURCU3+Qy/EzX9sdMfF6KMUJw==" saltValue="ekCbl1nM+t60oTsnyUGDiA==" spinCount="100000" sheet="1" objects="1" scenarios="1" selectLockedCells="1"/>
  <mergeCells count="1">
    <mergeCell ref="B7:C7"/>
  </mergeCells>
  <conditionalFormatting sqref="B7">
    <cfRule type="cellIs" dxfId="1" priority="1" operator="equal">
      <formula>"Please respond to all questions"</formula>
    </cfRule>
  </conditionalFormatting>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codes!$A$1:$A$3</xm:f>
          </x14:formula1>
          <xm:sqref>C3:C6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2060"/>
  </sheetPr>
  <dimension ref="B1:D14"/>
  <sheetViews>
    <sheetView tabSelected="1" workbookViewId="0">
      <selection activeCell="C3" sqref="C3:C10"/>
    </sheetView>
  </sheetViews>
  <sheetFormatPr defaultRowHeight="14.4" x14ac:dyDescent="0.3"/>
  <cols>
    <col min="1" max="1" width="4.6640625" style="12" customWidth="1"/>
    <col min="2" max="2" width="84.21875" style="12" customWidth="1"/>
    <col min="3" max="3" width="49.109375" style="12" customWidth="1"/>
    <col min="4" max="4" width="10.6640625" style="12" customWidth="1"/>
    <col min="5" max="5" width="8.88671875" style="12"/>
    <col min="6" max="6" width="46.77734375" style="12" customWidth="1"/>
    <col min="7" max="16384" width="8.88671875" style="12"/>
  </cols>
  <sheetData>
    <row r="1" spans="2:4" ht="18.600000000000001" customHeight="1" x14ac:dyDescent="0.3"/>
    <row r="2" spans="2:4" ht="17.399999999999999" x14ac:dyDescent="0.3">
      <c r="B2" s="29" t="s">
        <v>9</v>
      </c>
      <c r="C2" s="29" t="s">
        <v>10</v>
      </c>
      <c r="D2" s="29" t="s">
        <v>11</v>
      </c>
    </row>
    <row r="3" spans="2:4" ht="37.799999999999997" customHeight="1" x14ac:dyDescent="0.3">
      <c r="B3" s="32" t="s">
        <v>27</v>
      </c>
      <c r="C3" s="30"/>
      <c r="D3" s="8" t="str">
        <f>IF(C3="","",VLOOKUP(C3,codes!A6:B9,2,FALSE))</f>
        <v/>
      </c>
    </row>
    <row r="4" spans="2:4" ht="37.799999999999997" customHeight="1" x14ac:dyDescent="0.3">
      <c r="B4" s="32" t="s">
        <v>28</v>
      </c>
      <c r="C4" s="31"/>
      <c r="D4" s="8" t="str">
        <f>IF(C4="","",VLOOKUP(C4,codes!A11:B15,2,FALSE))</f>
        <v/>
      </c>
    </row>
    <row r="5" spans="2:4" ht="37.799999999999997" customHeight="1" x14ac:dyDescent="0.3">
      <c r="B5" s="32" t="s">
        <v>29</v>
      </c>
      <c r="C5" s="31"/>
      <c r="D5" s="8" t="str">
        <f>IF(C5="","",VLOOKUP(C5,codes!A17:B19,2,FALSE))</f>
        <v/>
      </c>
    </row>
    <row r="6" spans="2:4" ht="37.799999999999997" customHeight="1" x14ac:dyDescent="0.3">
      <c r="B6" s="32" t="s">
        <v>30</v>
      </c>
      <c r="C6" s="48"/>
      <c r="D6" s="8" t="str">
        <f>IF(C6="","",VLOOKUP(C6,codes!A21:B24,2,FALSE))</f>
        <v/>
      </c>
    </row>
    <row r="7" spans="2:4" ht="37.799999999999997" customHeight="1" x14ac:dyDescent="0.3">
      <c r="B7" s="32" t="s">
        <v>31</v>
      </c>
      <c r="C7" s="31"/>
      <c r="D7" s="8" t="str">
        <f>IF(C7="","",VLOOKUP(C7,codes!A26:B32,2,FALSE))</f>
        <v/>
      </c>
    </row>
    <row r="8" spans="2:4" ht="46.8" customHeight="1" x14ac:dyDescent="0.3">
      <c r="B8" s="32" t="s">
        <v>71</v>
      </c>
      <c r="C8" s="31"/>
      <c r="D8" s="8" t="str">
        <f>IF(C8="","",IF(C8="No",0,10))</f>
        <v/>
      </c>
    </row>
    <row r="9" spans="2:4" ht="46.8" customHeight="1" x14ac:dyDescent="0.3">
      <c r="B9" s="46" t="s">
        <v>77</v>
      </c>
      <c r="C9" s="47"/>
      <c r="D9" s="8" t="str">
        <f>IF(C9="","",VLOOKUP(C9,codes!A34:B40,2,FALSE))</f>
        <v/>
      </c>
    </row>
    <row r="10" spans="2:4" ht="46.8" customHeight="1" x14ac:dyDescent="0.3">
      <c r="B10" s="32" t="s">
        <v>78</v>
      </c>
      <c r="C10" s="31"/>
      <c r="D10" s="8" t="str">
        <f>IF(C10="","",IF(C10="No",0,10))</f>
        <v/>
      </c>
    </row>
    <row r="11" spans="2:4" ht="27" customHeight="1" x14ac:dyDescent="0.3">
      <c r="B11" s="56" t="s">
        <v>68</v>
      </c>
      <c r="C11" s="57"/>
      <c r="D11" s="8" t="str">
        <f>IF('Data Sensitivity'!D8="","",'Data Sensitivity'!D8/2)</f>
        <v/>
      </c>
    </row>
    <row r="12" spans="2:4" ht="31.2" customHeight="1" x14ac:dyDescent="0.3">
      <c r="B12" s="55" t="str">
        <f>IF(D12="","Please Respond to all questions","Summary Risk Score")</f>
        <v>Please Respond to all questions</v>
      </c>
      <c r="C12" s="55"/>
      <c r="D12" s="33" t="str">
        <f>IF(COUNTBLANK(D3:D11)&gt;0,"",SUM(D3:D11))</f>
        <v/>
      </c>
    </row>
    <row r="13" spans="2:4" ht="17.399999999999999" x14ac:dyDescent="0.3">
      <c r="B13" s="17"/>
      <c r="C13" s="18"/>
      <c r="D13" s="19"/>
    </row>
    <row r="14" spans="2:4" x14ac:dyDescent="0.3">
      <c r="B14" s="19"/>
      <c r="C14" s="19"/>
      <c r="D14" s="19"/>
    </row>
  </sheetData>
  <sheetProtection algorithmName="SHA-512" hashValue="xylFJq4/FS73wAcAWsDQCn6kP/E007BTXXjfZgVlj8i4DbjuBu395OLhqOhoewNI2jlDat/REQ3EyA7EWEngwA==" saltValue="2ErOr48LUu8kNJtFZU14yQ==" spinCount="100000" sheet="1" objects="1" scenarios="1" selectLockedCells="1"/>
  <mergeCells count="2">
    <mergeCell ref="B12:C12"/>
    <mergeCell ref="B11:C11"/>
  </mergeCells>
  <conditionalFormatting sqref="B12">
    <cfRule type="cellIs" dxfId="0" priority="1" operator="equal">
      <formula>"Please respond to all questions"</formula>
    </cfRule>
  </conditionalFormatting>
  <pageMargins left="0.7" right="0.7" top="0.75" bottom="0.75" header="0.3" footer="0.3"/>
  <pageSetup paperSize="9" orientation="portrait" r:id="rId1"/>
  <ignoredErrors>
    <ignoredError sqref="D9" formula="1"/>
  </ignoredErrors>
  <extLst>
    <ext xmlns:x14="http://schemas.microsoft.com/office/spreadsheetml/2009/9/main" uri="{CCE6A557-97BC-4b89-ADB6-D9C93CAAB3DF}">
      <x14:dataValidations xmlns:xm="http://schemas.microsoft.com/office/excel/2006/main" count="7">
        <x14:dataValidation type="list" allowBlank="1" showInputMessage="1" showErrorMessage="1">
          <x14:formula1>
            <xm:f>codes!$A$1:$A$3</xm:f>
          </x14:formula1>
          <xm:sqref>C8 C10</xm:sqref>
        </x14:dataValidation>
        <x14:dataValidation type="list" allowBlank="1" showInputMessage="1" showErrorMessage="1">
          <x14:formula1>
            <xm:f>codes!$A$6:$A$9</xm:f>
          </x14:formula1>
          <xm:sqref>C3</xm:sqref>
        </x14:dataValidation>
        <x14:dataValidation type="list" allowBlank="1" showInputMessage="1" showErrorMessage="1">
          <x14:formula1>
            <xm:f>codes!$A$11:$A$15</xm:f>
          </x14:formula1>
          <xm:sqref>C4</xm:sqref>
        </x14:dataValidation>
        <x14:dataValidation type="list" allowBlank="1" showInputMessage="1" showErrorMessage="1">
          <x14:formula1>
            <xm:f>codes!$A$17:$A$19</xm:f>
          </x14:formula1>
          <xm:sqref>C5</xm:sqref>
        </x14:dataValidation>
        <x14:dataValidation type="list" allowBlank="1" showInputMessage="1" showErrorMessage="1">
          <x14:formula1>
            <xm:f>codes!$A$21:$A$24</xm:f>
          </x14:formula1>
          <xm:sqref>C6</xm:sqref>
        </x14:dataValidation>
        <x14:dataValidation type="list" allowBlank="1" showInputMessage="1" showErrorMessage="1">
          <x14:formula1>
            <xm:f>codes!$A$26:$A$32</xm:f>
          </x14:formula1>
          <xm:sqref>C7</xm:sqref>
        </x14:dataValidation>
        <x14:dataValidation type="list" allowBlank="1" showInputMessage="1" showErrorMessage="1">
          <x14:formula1>
            <xm:f>codes!$A$34:$A$40</xm:f>
          </x14:formula1>
          <xm:sqref>C9</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I11"/>
  <sheetViews>
    <sheetView showGridLines="0" showRowColHeaders="0" workbookViewId="0">
      <selection activeCell="I3" sqref="I3"/>
    </sheetView>
  </sheetViews>
  <sheetFormatPr defaultRowHeight="14.4" x14ac:dyDescent="0.3"/>
  <cols>
    <col min="1" max="1" width="3.77734375" style="34" customWidth="1"/>
    <col min="2" max="2" width="15" style="12" customWidth="1"/>
    <col min="3" max="3" width="14.21875" style="12" customWidth="1"/>
    <col min="4" max="4" width="13" style="12" customWidth="1"/>
    <col min="5" max="5" width="12.88671875" style="12" customWidth="1"/>
    <col min="6" max="6" width="13.44140625" style="12" customWidth="1"/>
    <col min="7" max="7" width="8.88671875" style="12"/>
    <col min="8" max="8" width="23.33203125" style="12" customWidth="1"/>
    <col min="9" max="16384" width="8.88671875" style="12"/>
  </cols>
  <sheetData>
    <row r="1" spans="1:9" s="34" customFormat="1" ht="15" thickBot="1" x14ac:dyDescent="0.35">
      <c r="D1" s="34">
        <v>-50</v>
      </c>
      <c r="E1" s="34">
        <v>5</v>
      </c>
      <c r="F1" s="34">
        <v>11</v>
      </c>
    </row>
    <row r="2" spans="1:9" ht="49.2" customHeight="1" thickBot="1" x14ac:dyDescent="0.35">
      <c r="B2" s="60"/>
      <c r="C2" s="61"/>
      <c r="D2" s="64" t="s">
        <v>54</v>
      </c>
      <c r="E2" s="65"/>
      <c r="F2" s="66"/>
      <c r="H2" s="35" t="s">
        <v>66</v>
      </c>
      <c r="I2" s="35" t="str">
        <f>IF(OR('Agreement (consent)Sensitivity '!D13="",'Expectation Sensitivity'!D9="",'Data Sensitivity'!D8="",'Desensitising Factors'!D7=""),"", SUM('Agreement (consent)Sensitivity '!D13,'Expectation Sensitivity'!D9,'Data Sensitivity'!D8,'Desensitising Factors'!D7))</f>
        <v/>
      </c>
    </row>
    <row r="3" spans="1:9" ht="49.2" customHeight="1" thickBot="1" x14ac:dyDescent="0.35">
      <c r="B3" s="62"/>
      <c r="C3" s="63"/>
      <c r="D3" s="36" t="s">
        <v>55</v>
      </c>
      <c r="E3" s="36" t="s">
        <v>56</v>
      </c>
      <c r="F3" s="36" t="s">
        <v>57</v>
      </c>
      <c r="H3" s="37" t="s">
        <v>67</v>
      </c>
      <c r="I3" s="35" t="str">
        <f>IF('Summary Risk'!D12="","",'Summary Risk'!D12)</f>
        <v/>
      </c>
    </row>
    <row r="4" spans="1:9" ht="49.2" customHeight="1" thickBot="1" x14ac:dyDescent="0.35">
      <c r="A4" s="34">
        <v>6</v>
      </c>
      <c r="B4" s="67" t="s">
        <v>58</v>
      </c>
      <c r="C4" s="36" t="s">
        <v>57</v>
      </c>
      <c r="D4" s="38" t="str">
        <f t="shared" ref="D4:F6" si="0">IF(AND(Data_Situation_Sensistivity_Score&gt;=D$1,Data_Situation_Sensistivity_Score&lt;=D$7,Summary_Risk_Score&gt;=$A4,Summary_Risk_Score&lt;=$G4),"X","")</f>
        <v/>
      </c>
      <c r="E4" s="38" t="str">
        <f t="shared" si="0"/>
        <v/>
      </c>
      <c r="F4" s="38" t="str">
        <f t="shared" si="0"/>
        <v/>
      </c>
      <c r="G4" s="34">
        <v>50</v>
      </c>
    </row>
    <row r="5" spans="1:9" ht="49.2" customHeight="1" thickBot="1" x14ac:dyDescent="0.35">
      <c r="A5" s="34">
        <v>1</v>
      </c>
      <c r="B5" s="68"/>
      <c r="C5" s="36" t="s">
        <v>56</v>
      </c>
      <c r="D5" s="39" t="str">
        <f t="shared" si="0"/>
        <v/>
      </c>
      <c r="E5" s="38" t="str">
        <f t="shared" si="0"/>
        <v/>
      </c>
      <c r="F5" s="38" t="str">
        <f t="shared" si="0"/>
        <v/>
      </c>
      <c r="G5" s="34">
        <v>5</v>
      </c>
      <c r="H5" s="59" t="str">
        <f>IF(OR(Summary_Risk_Score="",Data_Situation_Sensistivity_Score=""),"Evaluation is not possible as you have not responded to all questions yet","")</f>
        <v>Evaluation is not possible as you have not responded to all questions yet</v>
      </c>
      <c r="I5" s="59"/>
    </row>
    <row r="6" spans="1:9" ht="49.2" customHeight="1" thickBot="1" x14ac:dyDescent="0.35">
      <c r="A6" s="34">
        <v>-25</v>
      </c>
      <c r="B6" s="69"/>
      <c r="C6" s="36" t="s">
        <v>61</v>
      </c>
      <c r="D6" s="40" t="str">
        <f t="shared" si="0"/>
        <v/>
      </c>
      <c r="E6" s="39" t="str">
        <f t="shared" si="0"/>
        <v/>
      </c>
      <c r="F6" s="39" t="str">
        <f t="shared" si="0"/>
        <v/>
      </c>
      <c r="G6" s="34">
        <v>0</v>
      </c>
      <c r="H6" s="59"/>
      <c r="I6" s="59"/>
    </row>
    <row r="7" spans="1:9" s="34" customFormat="1" x14ac:dyDescent="0.3">
      <c r="B7" s="41"/>
      <c r="C7" s="41"/>
      <c r="D7" s="41">
        <v>4</v>
      </c>
      <c r="E7" s="41">
        <v>10</v>
      </c>
      <c r="F7" s="41">
        <v>100</v>
      </c>
    </row>
    <row r="8" spans="1:9" s="34" customFormat="1" x14ac:dyDescent="0.3">
      <c r="B8" s="41"/>
      <c r="C8" s="41"/>
      <c r="D8" s="41"/>
      <c r="E8" s="41"/>
      <c r="F8" s="41"/>
    </row>
    <row r="9" spans="1:9" ht="42.6" customHeight="1" x14ac:dyDescent="0.3">
      <c r="B9" s="42" t="s">
        <v>59</v>
      </c>
      <c r="C9" s="58" t="s">
        <v>65</v>
      </c>
      <c r="D9" s="58"/>
      <c r="E9" s="58"/>
      <c r="F9" s="58"/>
    </row>
    <row r="10" spans="1:9" ht="42.6" customHeight="1" x14ac:dyDescent="0.3">
      <c r="B10" s="43" t="s">
        <v>60</v>
      </c>
      <c r="C10" s="58" t="s">
        <v>64</v>
      </c>
      <c r="D10" s="58"/>
      <c r="E10" s="58"/>
      <c r="F10" s="58"/>
    </row>
    <row r="11" spans="1:9" ht="42.6" customHeight="1" x14ac:dyDescent="0.3">
      <c r="B11" s="44" t="s">
        <v>62</v>
      </c>
      <c r="C11" s="58" t="s">
        <v>63</v>
      </c>
      <c r="D11" s="58"/>
      <c r="E11" s="58"/>
      <c r="F11" s="58"/>
    </row>
  </sheetData>
  <sheetProtection algorithmName="SHA-512" hashValue="SuS30ybKARl7Pq1BNSB+NG0ysblfU+NQ6u9FxmC1NyZohCw0CaN2I+KB9Mb7EySmaQpvB55NC4phUy4Zzjh0AA==" saltValue="eTHxjboyoUCNxvbclStWqg==" spinCount="100000" sheet="1" objects="1" scenarios="1" selectLockedCells="1" selectUnlockedCells="1"/>
  <mergeCells count="7">
    <mergeCell ref="C11:F11"/>
    <mergeCell ref="H5:I6"/>
    <mergeCell ref="B2:C3"/>
    <mergeCell ref="D2:F2"/>
    <mergeCell ref="B4:B6"/>
    <mergeCell ref="C9:F9"/>
    <mergeCell ref="C10:F10"/>
  </mergeCell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1:B40"/>
  <sheetViews>
    <sheetView workbookViewId="0">
      <selection activeCell="D15" sqref="D15"/>
    </sheetView>
  </sheetViews>
  <sheetFormatPr defaultRowHeight="14.4" x14ac:dyDescent="0.3"/>
  <cols>
    <col min="1" max="1" width="54.33203125" customWidth="1"/>
  </cols>
  <sheetData>
    <row r="1" spans="1:2" x14ac:dyDescent="0.3">
      <c r="A1" s="2" t="s">
        <v>13</v>
      </c>
      <c r="B1" s="2"/>
    </row>
    <row r="2" spans="1:2" x14ac:dyDescent="0.3">
      <c r="A2" s="2" t="s">
        <v>14</v>
      </c>
      <c r="B2" s="2"/>
    </row>
    <row r="3" spans="1:2" x14ac:dyDescent="0.3">
      <c r="A3" s="2" t="s">
        <v>15</v>
      </c>
      <c r="B3" s="2"/>
    </row>
    <row r="4" spans="1:2" x14ac:dyDescent="0.3">
      <c r="A4" s="2" t="s">
        <v>81</v>
      </c>
      <c r="B4" s="2"/>
    </row>
    <row r="5" spans="1:2" x14ac:dyDescent="0.3">
      <c r="A5" s="3"/>
      <c r="B5" s="3"/>
    </row>
    <row r="6" spans="1:2" ht="27.6" x14ac:dyDescent="0.3">
      <c r="A6" s="4" t="s">
        <v>32</v>
      </c>
      <c r="B6" s="5">
        <v>2</v>
      </c>
    </row>
    <row r="7" spans="1:2" x14ac:dyDescent="0.3">
      <c r="A7" s="4" t="s">
        <v>33</v>
      </c>
      <c r="B7" s="5">
        <v>1</v>
      </c>
    </row>
    <row r="8" spans="1:2" x14ac:dyDescent="0.3">
      <c r="A8" s="4" t="s">
        <v>34</v>
      </c>
      <c r="B8" s="5">
        <v>1</v>
      </c>
    </row>
    <row r="9" spans="1:2" ht="27.6" x14ac:dyDescent="0.3">
      <c r="A9" s="4" t="s">
        <v>35</v>
      </c>
      <c r="B9" s="5">
        <v>0</v>
      </c>
    </row>
    <row r="10" spans="1:2" x14ac:dyDescent="0.3">
      <c r="A10" s="3"/>
      <c r="B10" s="3"/>
    </row>
    <row r="11" spans="1:2" x14ac:dyDescent="0.3">
      <c r="A11" s="6" t="s">
        <v>36</v>
      </c>
      <c r="B11" s="2">
        <v>5</v>
      </c>
    </row>
    <row r="12" spans="1:2" x14ac:dyDescent="0.3">
      <c r="A12" s="6" t="s">
        <v>37</v>
      </c>
      <c r="B12" s="2">
        <v>4</v>
      </c>
    </row>
    <row r="13" spans="1:2" x14ac:dyDescent="0.3">
      <c r="A13" s="6" t="s">
        <v>38</v>
      </c>
      <c r="B13" s="2">
        <v>3</v>
      </c>
    </row>
    <row r="14" spans="1:2" x14ac:dyDescent="0.3">
      <c r="A14" s="6" t="s">
        <v>39</v>
      </c>
      <c r="B14" s="2">
        <v>2</v>
      </c>
    </row>
    <row r="15" spans="1:2" x14ac:dyDescent="0.3">
      <c r="A15" s="6" t="s">
        <v>40</v>
      </c>
      <c r="B15" s="2">
        <v>0</v>
      </c>
    </row>
    <row r="16" spans="1:2" x14ac:dyDescent="0.3">
      <c r="A16" s="3"/>
      <c r="B16" s="3"/>
    </row>
    <row r="17" spans="1:2" x14ac:dyDescent="0.3">
      <c r="A17" s="4" t="s">
        <v>41</v>
      </c>
      <c r="B17" s="5">
        <v>5</v>
      </c>
    </row>
    <row r="18" spans="1:2" x14ac:dyDescent="0.3">
      <c r="A18" s="4" t="s">
        <v>42</v>
      </c>
      <c r="B18" s="5">
        <v>4</v>
      </c>
    </row>
    <row r="19" spans="1:2" x14ac:dyDescent="0.3">
      <c r="A19" s="4" t="s">
        <v>43</v>
      </c>
      <c r="B19" s="5">
        <v>0</v>
      </c>
    </row>
    <row r="20" spans="1:2" x14ac:dyDescent="0.3">
      <c r="A20" s="1"/>
      <c r="B20" s="1"/>
    </row>
    <row r="21" spans="1:2" x14ac:dyDescent="0.3">
      <c r="A21" s="6">
        <v>0</v>
      </c>
      <c r="B21" s="2">
        <v>0</v>
      </c>
    </row>
    <row r="22" spans="1:2" x14ac:dyDescent="0.3">
      <c r="A22" s="7" t="s">
        <v>45</v>
      </c>
      <c r="B22" s="2">
        <v>1</v>
      </c>
    </row>
    <row r="23" spans="1:2" x14ac:dyDescent="0.3">
      <c r="A23" s="7" t="s">
        <v>46</v>
      </c>
      <c r="B23" s="2">
        <v>4</v>
      </c>
    </row>
    <row r="24" spans="1:2" x14ac:dyDescent="0.3">
      <c r="A24" s="7" t="s">
        <v>44</v>
      </c>
      <c r="B24" s="2">
        <v>5</v>
      </c>
    </row>
    <row r="25" spans="1:2" x14ac:dyDescent="0.3">
      <c r="A25" s="1"/>
      <c r="B25" s="1"/>
    </row>
    <row r="26" spans="1:2" x14ac:dyDescent="0.3">
      <c r="A26" s="4" t="s">
        <v>47</v>
      </c>
      <c r="B26" s="5">
        <v>0</v>
      </c>
    </row>
    <row r="27" spans="1:2" x14ac:dyDescent="0.3">
      <c r="A27" s="4" t="s">
        <v>53</v>
      </c>
      <c r="B27" s="5">
        <v>1</v>
      </c>
    </row>
    <row r="28" spans="1:2" x14ac:dyDescent="0.3">
      <c r="A28" s="4" t="s">
        <v>49</v>
      </c>
      <c r="B28" s="5">
        <v>4</v>
      </c>
    </row>
    <row r="29" spans="1:2" x14ac:dyDescent="0.3">
      <c r="A29" s="4" t="s">
        <v>48</v>
      </c>
      <c r="B29" s="5">
        <v>4</v>
      </c>
    </row>
    <row r="30" spans="1:2" x14ac:dyDescent="0.3">
      <c r="A30" s="5" t="s">
        <v>50</v>
      </c>
      <c r="B30" s="5">
        <v>7</v>
      </c>
    </row>
    <row r="31" spans="1:2" x14ac:dyDescent="0.3">
      <c r="A31" s="4" t="s">
        <v>51</v>
      </c>
      <c r="B31" s="5">
        <v>7</v>
      </c>
    </row>
    <row r="32" spans="1:2" x14ac:dyDescent="0.3">
      <c r="A32" s="4" t="s">
        <v>52</v>
      </c>
      <c r="B32" s="5">
        <v>10</v>
      </c>
    </row>
    <row r="34" spans="1:2" ht="55.2" x14ac:dyDescent="0.3">
      <c r="A34" s="6" t="s">
        <v>79</v>
      </c>
      <c r="B34" s="2">
        <v>-25</v>
      </c>
    </row>
    <row r="35" spans="1:2" ht="41.4" x14ac:dyDescent="0.3">
      <c r="A35" s="6" t="s">
        <v>72</v>
      </c>
      <c r="B35" s="2">
        <v>-25</v>
      </c>
    </row>
    <row r="36" spans="1:2" x14ac:dyDescent="0.3">
      <c r="A36" s="6" t="s">
        <v>73</v>
      </c>
      <c r="B36" s="2">
        <v>-20</v>
      </c>
    </row>
    <row r="37" spans="1:2" ht="55.2" x14ac:dyDescent="0.3">
      <c r="A37" s="6" t="s">
        <v>83</v>
      </c>
      <c r="B37" s="2">
        <v>-20</v>
      </c>
    </row>
    <row r="38" spans="1:2" ht="55.2" x14ac:dyDescent="0.3">
      <c r="A38" s="6" t="s">
        <v>74</v>
      </c>
      <c r="B38" s="2">
        <v>-5</v>
      </c>
    </row>
    <row r="39" spans="1:2" ht="55.2" x14ac:dyDescent="0.3">
      <c r="A39" s="6" t="s">
        <v>75</v>
      </c>
      <c r="B39" s="2">
        <v>-2</v>
      </c>
    </row>
    <row r="40" spans="1:2" ht="27.6" x14ac:dyDescent="0.3">
      <c r="A40" s="6" t="s">
        <v>76</v>
      </c>
      <c r="B40" s="2">
        <v>0</v>
      </c>
    </row>
  </sheetData>
  <sheetProtection algorithmName="SHA-512" hashValue="2dJa3Lcu7rnn9klnRj3u4cYhH3iSfzOXyR9wiTpaewNBXVTPvw24giaLuKdqzxgI3yFfwtRwRpyhtcfNfD4WYg==" saltValue="UtL4Gnt0/jLfg+NwP/nUsg=="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2</vt:i4>
      </vt:variant>
    </vt:vector>
  </HeadingPairs>
  <TitlesOfParts>
    <vt:vector size="10" baseType="lpstr">
      <vt:lpstr>Version update notes</vt:lpstr>
      <vt:lpstr>Agreement (consent)Sensitivity </vt:lpstr>
      <vt:lpstr>Expectation Sensitivity</vt:lpstr>
      <vt:lpstr>Data Sensitivity</vt:lpstr>
      <vt:lpstr>Desensitising Factors</vt:lpstr>
      <vt:lpstr>Summary Risk</vt:lpstr>
      <vt:lpstr>Evaluation</vt:lpstr>
      <vt:lpstr>codes</vt:lpstr>
      <vt:lpstr>Data_Situation_Sensistivity_Score</vt:lpstr>
      <vt:lpstr>Summary_Risk_Score</vt:lpstr>
    </vt:vector>
  </TitlesOfParts>
  <Company>University of Manchester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 Elliot</dc:creator>
  <cp:lastModifiedBy>Mark Elliot</cp:lastModifiedBy>
  <dcterms:created xsi:type="dcterms:W3CDTF">2020-12-21T17:57:20Z</dcterms:created>
  <dcterms:modified xsi:type="dcterms:W3CDTF">2021-01-08T17:00:18Z</dcterms:modified>
</cp:coreProperties>
</file>